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9" activeTab="0"/>
  </bookViews>
  <sheets>
    <sheet name="Introduction" sheetId="1" r:id="rId1"/>
    <sheet name="gen2calc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6" authorId="0">
      <text>
        <r>
          <rPr>
            <sz val="10"/>
            <rFont val="Arial"/>
            <family val="2"/>
          </rPr>
          <t>Face-up or down is only a mathematical convenience. It is not intended to put the “nice” face of a board in any particular direction.</t>
        </r>
      </text>
    </comment>
  </commentList>
</comments>
</file>

<file path=xl/sharedStrings.xml><?xml version="1.0" encoding="utf-8"?>
<sst xmlns="http://schemas.openxmlformats.org/spreadsheetml/2006/main" count="58" uniqueCount="53">
  <si>
    <t>This spreadsheet was developed to help share the equations in the compound miter saw website http://jansson.us/jcompound.html</t>
  </si>
  <si>
    <t>The  equations on the web page are written in JavaScript and included in the HTML file above. The functions can be viewed in a web browser by right-clicking the page and select “View Source”.</t>
  </si>
  <si>
    <t>The method used is called Linear Algebra in 3-D vector space. It simplifies 3-D math problems compared to standard trigonometry.</t>
  </si>
  <si>
    <t>Wikipedia: Linear algebra</t>
  </si>
  <si>
    <t>Wikipedia: Vector Space</t>
  </si>
  <si>
    <t>A coordinate system is established on the saw table. The X-axis goes from left to right, the Y-axis from front to back, and the Z-axis points up into the ceiling.</t>
  </si>
  <si>
    <t>Each board is represented by a “normal vector”. A normal vector points straight out from a surface, perpendicular to that surface.</t>
  </si>
  <si>
    <t>By rotating the board we also rotate the normal vector, which we will use to calculate angles.</t>
  </si>
  <si>
    <t>For now, only “General Compound Angles 2” is represented herein (next tab). I can add other sections on request.</t>
  </si>
  <si>
    <t>Bjorn Jansson, July 9 2012</t>
  </si>
  <si>
    <t>gen2calc</t>
  </si>
  <si>
    <t>BJ edit: Dec 29, 2014</t>
  </si>
  <si>
    <t>General Compound Angles 2</t>
  </si>
  <si>
    <t>Inputs in yellow, outputs in green</t>
  </si>
  <si>
    <t>Vector coordinates</t>
  </si>
  <si>
    <t>Boards A and B are laying lengthwise on the X-axis</t>
  </si>
  <si>
    <t>X</t>
  </si>
  <si>
    <t>Y</t>
  </si>
  <si>
    <t>Z</t>
  </si>
  <si>
    <t>Board A is laying face-up on the table</t>
  </si>
  <si>
    <t>a</t>
  </si>
  <si>
    <t>Board B is laying face-down on the table</t>
  </si>
  <si>
    <t>b</t>
  </si>
  <si>
    <t>For miter computations</t>
  </si>
  <si>
    <t>v</t>
  </si>
  <si>
    <t>Reference for miter calculations</t>
  </si>
  <si>
    <t>degrees</t>
  </si>
  <si>
    <t>radians</t>
  </si>
  <si>
    <t>x</t>
  </si>
  <si>
    <t>Rotate A clock-wise about X-axis</t>
  </si>
  <si>
    <t>a1</t>
  </si>
  <si>
    <t>Rotate B clock-wise about X-axis</t>
  </si>
  <si>
    <t>b1</t>
  </si>
  <si>
    <t>Rotate B about Z-axis</t>
  </si>
  <si>
    <t>b2</t>
  </si>
  <si>
    <t>Compute dihedral angle between A and B</t>
  </si>
  <si>
    <t>t</t>
  </si>
  <si>
    <t>Compound rotation for miter computations</t>
  </si>
  <si>
    <t>v1</t>
  </si>
  <si>
    <t>Vector magnitude</t>
  </si>
  <si>
    <t>vm</t>
  </si>
  <si>
    <t>Normalize v; make it a unit vector</t>
  </si>
  <si>
    <t>v2</t>
  </si>
  <si>
    <t>Rotate clock-wise about Z-axis, for B miter reference</t>
  </si>
  <si>
    <t>x1</t>
  </si>
  <si>
    <t>Miter angle board A</t>
  </si>
  <si>
    <t>ma</t>
  </si>
  <si>
    <t>Miter angle board B</t>
  </si>
  <si>
    <t>mb</t>
  </si>
  <si>
    <t>Bevel, mitered</t>
  </si>
  <si>
    <t>mBevel</t>
  </si>
  <si>
    <t>Bevel, butted</t>
  </si>
  <si>
    <t>bBevel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</si>
</sst>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4" fillId="2" borderId="1" xfId="0" applyNumberFormat="1" applyFont="1" applyFill="1" applyBorder="1" applyAlignment="1">
      <alignment horizontal="right"/>
    </xf>
    <xf numFmtId="164" fontId="4" fillId="2" borderId="1" xfId="0" applyFont="1" applyFill="1" applyBorder="1" applyAlignment="1">
      <alignment horizontal="right"/>
    </xf>
    <xf numFmtId="164" fontId="0" fillId="2" borderId="1" xfId="0" applyFill="1" applyBorder="1" applyAlignment="1">
      <alignment/>
    </xf>
    <xf numFmtId="164" fontId="0" fillId="3" borderId="0" xfId="0" applyFill="1" applyAlignment="1">
      <alignment/>
    </xf>
    <xf numFmtId="164" fontId="0" fillId="2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nsson.us/jcompound.html" TargetMode="External" /><Relationship Id="rId2" Type="http://schemas.openxmlformats.org/officeDocument/2006/relationships/hyperlink" Target="http://en.wikipedia.org/wiki/Linear_algebra" TargetMode="External" /><Relationship Id="rId3" Type="http://schemas.openxmlformats.org/officeDocument/2006/relationships/hyperlink" Target="http://en.wikipedia.org/wiki/Vector_spac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ansson.us/jcompound.html#general2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4" sqref="A14"/>
    </sheetView>
  </sheetViews>
  <sheetFormatPr defaultColWidth="12.57421875" defaultRowHeight="12.75"/>
  <cols>
    <col min="1" max="16384" width="11.57421875" style="0" customWidth="1"/>
  </cols>
  <sheetData>
    <row r="1" ht="14.25">
      <c r="A1" s="1" t="s">
        <v>0</v>
      </c>
    </row>
    <row r="2" ht="14.25">
      <c r="A2" t="s">
        <v>1</v>
      </c>
    </row>
    <row r="3" ht="14.25">
      <c r="A3" t="s">
        <v>2</v>
      </c>
    </row>
    <row r="4" spans="1:4" ht="14.25">
      <c r="A4" s="1" t="s">
        <v>3</v>
      </c>
      <c r="D4" s="1" t="s">
        <v>4</v>
      </c>
    </row>
    <row r="6" ht="14.25"/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/>
    <row r="12" ht="14.25">
      <c r="A12" t="s">
        <v>9</v>
      </c>
    </row>
    <row r="14" ht="14.25"/>
    <row r="23" ht="14.25"/>
  </sheetData>
  <sheetProtection selectLockedCells="1" selectUnlockedCells="1"/>
  <hyperlinks>
    <hyperlink ref="A1" r:id="rId1" display="This spreadsheet was developed to help share the equations in the compound miter saw website http://jansson.us/jcompound.html"/>
    <hyperlink ref="A4" r:id="rId2" display="Wikipedia: Linear algebra"/>
    <hyperlink ref="D4" r:id="rId3" display="Wikipedia: Vector Space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3" sqref="A3"/>
    </sheetView>
  </sheetViews>
  <sheetFormatPr defaultColWidth="12.57421875" defaultRowHeight="12.75"/>
  <cols>
    <col min="1" max="1" width="43.8515625" style="0" customWidth="1"/>
    <col min="2" max="2" width="7.57421875" style="0" customWidth="1"/>
    <col min="3" max="3" width="7.28125" style="0" customWidth="1"/>
    <col min="4" max="4" width="9.140625" style="0" customWidth="1"/>
    <col min="5" max="16384" width="11.57421875" style="0" customWidth="1"/>
  </cols>
  <sheetData>
    <row r="1" spans="1:5" ht="14.25">
      <c r="A1" s="2" t="s">
        <v>10</v>
      </c>
      <c r="E1" s="3" t="s">
        <v>11</v>
      </c>
    </row>
    <row r="2" ht="12.75">
      <c r="A2" s="1" t="s">
        <v>12</v>
      </c>
    </row>
    <row r="3" ht="12.75">
      <c r="A3" t="s">
        <v>13</v>
      </c>
    </row>
    <row r="4" spans="5:6" ht="12.75">
      <c r="E4" s="4" t="s">
        <v>14</v>
      </c>
      <c r="F4" s="5"/>
    </row>
    <row r="5" spans="1:7" ht="12.75">
      <c r="A5" t="s">
        <v>15</v>
      </c>
      <c r="E5" s="6" t="s">
        <v>16</v>
      </c>
      <c r="F5" s="7" t="s">
        <v>17</v>
      </c>
      <c r="G5" s="7" t="s">
        <v>18</v>
      </c>
    </row>
    <row r="6" spans="1:7" ht="12.75">
      <c r="A6" t="s">
        <v>19</v>
      </c>
      <c r="D6" t="s">
        <v>20</v>
      </c>
      <c r="E6" s="8">
        <v>0</v>
      </c>
      <c r="F6" s="8">
        <v>0</v>
      </c>
      <c r="G6" s="8">
        <v>1</v>
      </c>
    </row>
    <row r="7" spans="1:7" ht="12.75">
      <c r="A7" t="s">
        <v>21</v>
      </c>
      <c r="D7" t="s">
        <v>22</v>
      </c>
      <c r="E7" s="8">
        <v>0</v>
      </c>
      <c r="F7" s="8">
        <v>0</v>
      </c>
      <c r="G7" s="8">
        <v>-1</v>
      </c>
    </row>
    <row r="8" spans="1:7" ht="12.75">
      <c r="A8" t="s">
        <v>23</v>
      </c>
      <c r="D8" t="s">
        <v>24</v>
      </c>
      <c r="E8" s="8">
        <v>0</v>
      </c>
      <c r="F8" s="8">
        <v>0</v>
      </c>
      <c r="G8" s="8">
        <v>1</v>
      </c>
    </row>
    <row r="9" spans="1:7" ht="12.75">
      <c r="A9" t="s">
        <v>25</v>
      </c>
      <c r="B9" t="s">
        <v>26</v>
      </c>
      <c r="C9" t="s">
        <v>27</v>
      </c>
      <c r="D9" t="s">
        <v>28</v>
      </c>
      <c r="E9" s="8">
        <v>-1</v>
      </c>
      <c r="F9" s="8">
        <v>0</v>
      </c>
      <c r="G9" s="8">
        <v>0</v>
      </c>
    </row>
    <row r="10" spans="1:7" ht="14.25">
      <c r="A10" t="s">
        <v>29</v>
      </c>
      <c r="B10" s="9">
        <v>70</v>
      </c>
      <c r="C10">
        <f aca="true" t="shared" si="0" ref="C10:C12">B10/180*PI()</f>
        <v>1.2217304763960306</v>
      </c>
      <c r="D10" t="s">
        <v>30</v>
      </c>
      <c r="E10" s="10">
        <f aca="true" t="shared" si="1" ref="E10:E11">E6</f>
        <v>0</v>
      </c>
      <c r="F10" s="10">
        <f aca="true" t="shared" si="2" ref="F10:F11">F6*COS(C10)+G6*SIN(C10)</f>
        <v>0.9396926207859083</v>
      </c>
      <c r="G10" s="10">
        <f aca="true" t="shared" si="3" ref="G10:G11">-F6*SIN(C10)+G6*COS(C10)</f>
        <v>0.3420201433256688</v>
      </c>
    </row>
    <row r="11" spans="1:7" ht="14.25">
      <c r="A11" t="s">
        <v>31</v>
      </c>
      <c r="B11" s="9">
        <v>60</v>
      </c>
      <c r="C11">
        <f t="shared" si="0"/>
        <v>1.0471975511965976</v>
      </c>
      <c r="D11" t="s">
        <v>32</v>
      </c>
      <c r="E11" s="10">
        <f t="shared" si="1"/>
        <v>0</v>
      </c>
      <c r="F11" s="10">
        <f t="shared" si="2"/>
        <v>-0.8660254037844386</v>
      </c>
      <c r="G11" s="10">
        <f t="shared" si="3"/>
        <v>-0.5000000000000001</v>
      </c>
    </row>
    <row r="12" spans="1:7" ht="14.25">
      <c r="A12" t="s">
        <v>33</v>
      </c>
      <c r="B12" s="9">
        <v>105</v>
      </c>
      <c r="C12">
        <f t="shared" si="0"/>
        <v>1.8325957145940461</v>
      </c>
      <c r="D12" t="s">
        <v>34</v>
      </c>
      <c r="E12" s="10">
        <f>E11*COS(C12-PI())+F11*SIN(C12-PI())</f>
        <v>0.8365163037378078</v>
      </c>
      <c r="F12" s="10">
        <f>-E11*SIN(C12-PI())+F11*COS(C12-PI())</f>
        <v>-0.22414386804201353</v>
      </c>
      <c r="G12" s="10">
        <f>G11</f>
        <v>-0.5000000000000001</v>
      </c>
    </row>
    <row r="13" spans="1:7" ht="14.25">
      <c r="A13" t="s">
        <v>35</v>
      </c>
      <c r="B13" s="5"/>
      <c r="D13" t="s">
        <v>36</v>
      </c>
      <c r="E13" s="11">
        <f>ACOS(E10*E12+F10*F12+G10*G12)</f>
        <v>1.962362385774951</v>
      </c>
      <c r="F13" s="12">
        <f>E13*180/PI()</f>
        <v>112.43508258012778</v>
      </c>
      <c r="G13" t="s">
        <v>26</v>
      </c>
    </row>
    <row r="14" spans="1:7" ht="14.25">
      <c r="A14" t="s">
        <v>37</v>
      </c>
      <c r="D14" t="s">
        <v>38</v>
      </c>
      <c r="E14" s="10">
        <f>(G10-F10/F12*G12)/(-E10+F10/F12*E12)</f>
        <v>0.5001914511047736</v>
      </c>
      <c r="F14" s="10">
        <f>(G10-E10/E12*G12)/(-F10+E10/E12*F12)</f>
        <v>-0.3639702342662025</v>
      </c>
      <c r="G14" s="10">
        <f>G8</f>
        <v>1</v>
      </c>
    </row>
    <row r="15" spans="1:5" ht="14.25">
      <c r="A15" t="s">
        <v>39</v>
      </c>
      <c r="D15" t="s">
        <v>40</v>
      </c>
      <c r="E15" s="11">
        <f>SQRT(E14^2+F14^2+G14^2)</f>
        <v>1.1758681130084672</v>
      </c>
    </row>
    <row r="16" spans="1:7" ht="14.25">
      <c r="A16" t="s">
        <v>41</v>
      </c>
      <c r="D16" t="s">
        <v>42</v>
      </c>
      <c r="E16" s="10">
        <f>E14/$E15</f>
        <v>0.4253805725074304</v>
      </c>
      <c r="F16" s="10">
        <f>F14/$E15</f>
        <v>-0.3095332123047218</v>
      </c>
      <c r="G16" s="10">
        <f>G14/$E15</f>
        <v>0.8504355113784765</v>
      </c>
    </row>
    <row r="17" spans="1:7" ht="14.25">
      <c r="A17" t="s">
        <v>43</v>
      </c>
      <c r="D17" t="s">
        <v>44</v>
      </c>
      <c r="E17" s="10">
        <f>E9*COS(C12)+F9*SIN(C12)</f>
        <v>0.25881904510252085</v>
      </c>
      <c r="F17" s="10">
        <f>-E9*SIN(C12)+F9*COS(C12)</f>
        <v>0.9659258262890683</v>
      </c>
      <c r="G17" s="10">
        <f>G9</f>
        <v>0</v>
      </c>
    </row>
    <row r="18" spans="1:7" ht="14.25">
      <c r="A18" t="s">
        <v>45</v>
      </c>
      <c r="D18" t="s">
        <v>46</v>
      </c>
      <c r="E18" s="11">
        <f>-ASIN(E9*E16+F9*F16+G9*G16)</f>
        <v>0.43938235941071335</v>
      </c>
      <c r="F18" s="12">
        <f aca="true" t="shared" si="4" ref="F18:F19">E18*180/PI()</f>
        <v>25.174754786734123</v>
      </c>
      <c r="G18" t="s">
        <v>26</v>
      </c>
    </row>
    <row r="19" spans="1:7" ht="14.25">
      <c r="A19" t="s">
        <v>47</v>
      </c>
      <c r="D19" t="s">
        <v>48</v>
      </c>
      <c r="E19" s="11">
        <f>ASIN(E17*E16+F17*F16+G17*G16)</f>
        <v>-0.19003119680356018</v>
      </c>
      <c r="F19" s="12">
        <f t="shared" si="4"/>
        <v>-10.887985552663938</v>
      </c>
      <c r="G19" t="s">
        <v>26</v>
      </c>
    </row>
    <row r="20" spans="1:7" ht="14.25">
      <c r="A20" t="s">
        <v>49</v>
      </c>
      <c r="D20" t="s">
        <v>50</v>
      </c>
      <c r="F20" s="12">
        <f>(1-E13/PI())*90</f>
        <v>33.78245870993611</v>
      </c>
      <c r="G20" t="s">
        <v>26</v>
      </c>
    </row>
    <row r="21" spans="1:7" ht="14.25">
      <c r="A21" t="s">
        <v>51</v>
      </c>
      <c r="D21" t="s">
        <v>52</v>
      </c>
      <c r="F21" s="12">
        <f>(1/2-E13/PI())*180</f>
        <v>-22.43508258012779</v>
      </c>
      <c r="G21" t="s">
        <v>26</v>
      </c>
    </row>
  </sheetData>
  <sheetProtection selectLockedCells="1" selectUnlockedCells="1"/>
  <hyperlinks>
    <hyperlink ref="A2" r:id="rId1" display="General Compound Angles 2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 Jansson</dc:creator>
  <cp:keywords/>
  <dc:description/>
  <cp:lastModifiedBy/>
  <dcterms:created xsi:type="dcterms:W3CDTF">2012-07-09T10:17:08Z</dcterms:created>
  <dcterms:modified xsi:type="dcterms:W3CDTF">2014-12-29T19:29:41Z</dcterms:modified>
  <cp:category/>
  <cp:version/>
  <cp:contentType/>
  <cp:contentStatus/>
  <cp:revision>57</cp:revision>
</cp:coreProperties>
</file>